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u27\OneDrive\デスクトップ\"/>
    </mc:Choice>
  </mc:AlternateContent>
  <xr:revisionPtr revIDLastSave="0" documentId="13_ncr:1_{53EA7F4E-9318-4AEB-BAFE-44DF2B0B55AD}" xr6:coauthVersionLast="45" xr6:coauthVersionMax="45" xr10:uidLastSave="{00000000-0000-0000-0000-000000000000}"/>
  <bookViews>
    <workbookView xWindow="540" yWindow="1035" windowWidth="13485" windowHeight="13005" firstSheet="1" activeTab="1" xr2:uid="{00000000-000D-0000-FFFF-FFFF00000000}"/>
  </bookViews>
  <sheets>
    <sheet name="keisan" sheetId="1" r:id="rId1"/>
    <sheet name="予定額計算" sheetId="2" r:id="rId2"/>
  </sheets>
  <definedNames>
    <definedName name="_xlnm.Print_Area" localSheetId="0">keisan!$A$1:$R$44</definedName>
    <definedName name="_xlnm.Print_Area" localSheetId="1">予定額計算!$A$1:$R$44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2" l="1"/>
  <c r="J39" i="2" s="1"/>
  <c r="D39" i="2" s="1"/>
  <c r="I38" i="2"/>
  <c r="J38" i="2" s="1"/>
  <c r="D38" i="2" s="1"/>
  <c r="I37" i="2"/>
  <c r="J37" i="2" s="1"/>
  <c r="D37" i="2" s="1"/>
  <c r="I36" i="2"/>
  <c r="J36" i="2" s="1"/>
  <c r="D36" i="2" s="1"/>
  <c r="I35" i="2"/>
  <c r="J35" i="2" s="1"/>
  <c r="D35" i="2" s="1"/>
  <c r="I34" i="2"/>
  <c r="J34" i="2" s="1"/>
  <c r="D34" i="2" s="1"/>
  <c r="I33" i="2"/>
  <c r="J33" i="2" s="1"/>
  <c r="D33" i="2" s="1"/>
  <c r="J32" i="2"/>
  <c r="D32" i="2" s="1"/>
  <c r="I32" i="2"/>
  <c r="O31" i="2"/>
  <c r="I31" i="2"/>
  <c r="J31" i="2" s="1"/>
  <c r="D31" i="2" s="1"/>
  <c r="I30" i="2"/>
  <c r="J30" i="2" s="1"/>
  <c r="D30" i="2" s="1"/>
  <c r="I29" i="2"/>
  <c r="J29" i="2" s="1"/>
  <c r="D29" i="2" s="1"/>
  <c r="I28" i="2"/>
  <c r="J28" i="2" s="1"/>
  <c r="D41" i="2" s="1"/>
  <c r="I27" i="2"/>
  <c r="J27" i="2" s="1"/>
  <c r="D27" i="2" s="1"/>
  <c r="H12" i="2"/>
  <c r="E11" i="2"/>
  <c r="P10" i="2"/>
  <c r="H10" i="2"/>
  <c r="H11" i="2" s="1"/>
  <c r="F10" i="2"/>
  <c r="E12" i="2" l="1"/>
  <c r="E14" i="2" s="1"/>
  <c r="E18" i="2" s="1"/>
  <c r="F38" i="2"/>
  <c r="E38" i="2" s="1"/>
  <c r="F35" i="2"/>
  <c r="E35" i="2" s="1"/>
  <c r="F31" i="2"/>
  <c r="F32" i="2"/>
  <c r="E32" i="2" s="1"/>
  <c r="F33" i="2"/>
  <c r="E33" i="2" s="1"/>
  <c r="F39" i="2"/>
  <c r="E39" i="2" s="1"/>
  <c r="F30" i="2"/>
  <c r="E30" i="2" s="1"/>
  <c r="F37" i="2"/>
  <c r="F34" i="2"/>
  <c r="F36" i="2"/>
  <c r="E36" i="2" s="1"/>
  <c r="D28" i="2"/>
  <c r="E11" i="1"/>
  <c r="H12" i="1"/>
  <c r="P10" i="1"/>
  <c r="H10" i="1"/>
  <c r="H11" i="1" s="1"/>
  <c r="F10" i="1"/>
  <c r="I39" i="1"/>
  <c r="J39" i="1" s="1"/>
  <c r="D39" i="1" s="1"/>
  <c r="O31" i="1"/>
  <c r="I38" i="1"/>
  <c r="J38" i="1" s="1"/>
  <c r="D38" i="1" s="1"/>
  <c r="I37" i="1"/>
  <c r="J37" i="1" s="1"/>
  <c r="D37" i="1" s="1"/>
  <c r="I36" i="1"/>
  <c r="J36" i="1" s="1"/>
  <c r="D36" i="1" s="1"/>
  <c r="I35" i="1"/>
  <c r="J35" i="1" s="1"/>
  <c r="D35" i="1" s="1"/>
  <c r="I34" i="1"/>
  <c r="J34" i="1" s="1"/>
  <c r="D34" i="1" s="1"/>
  <c r="I33" i="1"/>
  <c r="J33" i="1" s="1"/>
  <c r="D33" i="1" s="1"/>
  <c r="I32" i="1"/>
  <c r="J32" i="1" s="1"/>
  <c r="D32" i="1" s="1"/>
  <c r="I31" i="1"/>
  <c r="J31" i="1" s="1"/>
  <c r="D31" i="1" s="1"/>
  <c r="I30" i="1"/>
  <c r="J30" i="1" s="1"/>
  <c r="D30" i="1" s="1"/>
  <c r="I29" i="1"/>
  <c r="J29" i="1" s="1"/>
  <c r="D29" i="1" s="1"/>
  <c r="I28" i="1"/>
  <c r="J28" i="1" s="1"/>
  <c r="I27" i="1"/>
  <c r="J27" i="1" s="1"/>
  <c r="D27" i="1" s="1"/>
  <c r="E20" i="2" l="1"/>
  <c r="G37" i="2" s="1"/>
  <c r="E37" i="2" s="1"/>
  <c r="E12" i="1"/>
  <c r="E14" i="1" s="1"/>
  <c r="E18" i="1" s="1"/>
  <c r="E20" i="1" s="1"/>
  <c r="G34" i="1" s="1"/>
  <c r="D28" i="1"/>
  <c r="D41" i="1"/>
  <c r="F38" i="1"/>
  <c r="E38" i="1" s="1"/>
  <c r="F32" i="1"/>
  <c r="E32" i="1" s="1"/>
  <c r="F37" i="1"/>
  <c r="F35" i="1"/>
  <c r="E35" i="1" s="1"/>
  <c r="F30" i="1"/>
  <c r="E30" i="1" s="1"/>
  <c r="F34" i="1"/>
  <c r="F31" i="1"/>
  <c r="F36" i="1"/>
  <c r="E36" i="1" s="1"/>
  <c r="F33" i="1"/>
  <c r="E33" i="1" s="1"/>
  <c r="F39" i="1"/>
  <c r="E39" i="1" s="1"/>
  <c r="H34" i="2" l="1"/>
  <c r="G34" i="2"/>
  <c r="E25" i="2"/>
  <c r="G31" i="2"/>
  <c r="E31" i="2" s="1"/>
  <c r="G37" i="1"/>
  <c r="E37" i="1" s="1"/>
  <c r="G31" i="1"/>
  <c r="E31" i="1" s="1"/>
  <c r="E25" i="1"/>
  <c r="H34" i="1"/>
  <c r="E34" i="1" s="1"/>
  <c r="E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小松原</author>
  </authors>
  <commentList>
    <comment ref="C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前期確定申告書の
「⑨」欄の金額</t>
        </r>
      </text>
    </comment>
  </commentList>
</comments>
</file>

<file path=xl/sharedStrings.xml><?xml version="1.0" encoding="utf-8"?>
<sst xmlns="http://schemas.openxmlformats.org/spreadsheetml/2006/main" count="76" uniqueCount="23">
  <si>
    <t>円未満切捨</t>
    <rPh sb="0" eb="1">
      <t>エン</t>
    </rPh>
    <rPh sb="1" eb="3">
      <t>ミマン</t>
    </rPh>
    <rPh sb="3" eb="5">
      <t>キリス</t>
    </rPh>
    <phoneticPr fontId="1"/>
  </si>
  <si>
    <t>A</t>
    <phoneticPr fontId="1"/>
  </si>
  <si>
    <t>B</t>
    <phoneticPr fontId="1"/>
  </si>
  <si>
    <t>100円未満切捨</t>
    <rPh sb="3" eb="4">
      <t>エン</t>
    </rPh>
    <rPh sb="4" eb="6">
      <t>ミマン</t>
    </rPh>
    <rPh sb="6" eb="8">
      <t>キリス</t>
    </rPh>
    <phoneticPr fontId="1"/>
  </si>
  <si>
    <t>C</t>
    <phoneticPr fontId="1"/>
  </si>
  <si>
    <t>○地方消費税計算</t>
    <rPh sb="1" eb="3">
      <t>チホウ</t>
    </rPh>
    <rPh sb="3" eb="6">
      <t>ショウヒゼイ</t>
    </rPh>
    <rPh sb="6" eb="8">
      <t>ケイサン</t>
    </rPh>
    <phoneticPr fontId="1"/>
  </si>
  <si>
    <t>D</t>
    <phoneticPr fontId="1"/>
  </si>
  <si>
    <t>←予定納税額（１回分）</t>
    <rPh sb="1" eb="3">
      <t>ヨテイ</t>
    </rPh>
    <rPh sb="3" eb="5">
      <t>ノウゼイ</t>
    </rPh>
    <rPh sb="5" eb="6">
      <t>ガク</t>
    </rPh>
    <rPh sb="8" eb="9">
      <t>カイ</t>
    </rPh>
    <rPh sb="9" eb="10">
      <t>ブン</t>
    </rPh>
    <phoneticPr fontId="1"/>
  </si>
  <si>
    <t>○申告スケジュール</t>
    <rPh sb="1" eb="3">
      <t>シンコク</t>
    </rPh>
    <phoneticPr fontId="1"/>
  </si>
  <si>
    <t>○</t>
    <phoneticPr fontId="1"/>
  </si>
  <si>
    <t xml:space="preserve">予定納税全額 </t>
    <rPh sb="0" eb="2">
      <t>ヨテイ</t>
    </rPh>
    <rPh sb="2" eb="4">
      <t>ノウゼイ</t>
    </rPh>
    <rPh sb="4" eb="6">
      <t>ゼンガク</t>
    </rPh>
    <phoneticPr fontId="1"/>
  </si>
  <si>
    <t>に確定申告にて精算</t>
    <rPh sb="1" eb="3">
      <t>カクテイ</t>
    </rPh>
    <rPh sb="3" eb="5">
      <t>シンコク</t>
    </rPh>
    <rPh sb="7" eb="9">
      <t>セイサン</t>
    </rPh>
    <phoneticPr fontId="1"/>
  </si>
  <si>
    <t>　・決算月</t>
    <rPh sb="2" eb="4">
      <t>ケッサン</t>
    </rPh>
    <rPh sb="4" eb="5">
      <t>ツキ</t>
    </rPh>
    <phoneticPr fontId="1"/>
  </si>
  <si>
    <t>　・国税計算</t>
    <rPh sb="2" eb="4">
      <t>コクゼイ</t>
    </rPh>
    <rPh sb="4" eb="6">
      <t>ケイサン</t>
    </rPh>
    <phoneticPr fontId="1"/>
  </si>
  <si>
    <t>　　⑨差引税額</t>
    <rPh sb="3" eb="5">
      <t>サシヒキ</t>
    </rPh>
    <rPh sb="5" eb="7">
      <t>ゼイガク</t>
    </rPh>
    <phoneticPr fontId="1"/>
  </si>
  <si>
    <t>国税分→</t>
    <rPh sb="0" eb="2">
      <t>コクゼイ</t>
    </rPh>
    <rPh sb="2" eb="3">
      <t>ブン</t>
    </rPh>
    <phoneticPr fontId="1"/>
  </si>
  <si>
    <t>地方消費税分→</t>
    <rPh sb="0" eb="2">
      <t>チホウ</t>
    </rPh>
    <rPh sb="2" eb="5">
      <t>ショウヒゼイ</t>
    </rPh>
    <rPh sb="5" eb="6">
      <t>ブン</t>
    </rPh>
    <phoneticPr fontId="1"/>
  </si>
  <si>
    <t>国税＋地方→</t>
    <rPh sb="0" eb="2">
      <t>コクゼイ</t>
    </rPh>
    <rPh sb="3" eb="5">
      <t>チホウ</t>
    </rPh>
    <phoneticPr fontId="1"/>
  </si>
  <si>
    <t xml:space="preserve"> 百円未満切捨</t>
    <rPh sb="1" eb="2">
      <t>ヒャク</t>
    </rPh>
    <rPh sb="2" eb="3">
      <t>エン</t>
    </rPh>
    <rPh sb="3" eb="5">
      <t>ミマン</t>
    </rPh>
    <rPh sb="5" eb="7">
      <t>キリス</t>
    </rPh>
    <phoneticPr fontId="1"/>
  </si>
  <si>
    <t xml:space="preserve"> ←予定納税額（１回分）</t>
    <rPh sb="2" eb="4">
      <t>ヨテイ</t>
    </rPh>
    <rPh sb="4" eb="6">
      <t>ノウゼイ</t>
    </rPh>
    <rPh sb="6" eb="7">
      <t>ガク</t>
    </rPh>
    <rPh sb="9" eb="10">
      <t>カイ</t>
    </rPh>
    <rPh sb="10" eb="11">
      <t>ブン</t>
    </rPh>
    <phoneticPr fontId="1"/>
  </si>
  <si>
    <t>（※中小企業は2ｶ月後決算とする）</t>
    <rPh sb="2" eb="4">
      <t>チュウショウ</t>
    </rPh>
    <rPh sb="4" eb="6">
      <t>キギョウ</t>
    </rPh>
    <rPh sb="9" eb="10">
      <t>ツキ</t>
    </rPh>
    <rPh sb="10" eb="11">
      <t>アト</t>
    </rPh>
    <rPh sb="11" eb="13">
      <t>ケッサン</t>
    </rPh>
    <phoneticPr fontId="1"/>
  </si>
  <si>
    <r>
      <rPr>
        <b/>
        <sz val="11"/>
        <color rgb="FF0000FF"/>
        <rFont val="ＭＳ Ｐゴシック"/>
        <family val="3"/>
        <charset val="128"/>
        <scheme val="minor"/>
      </rPr>
      <t>○予定消費税額計算</t>
    </r>
    <r>
      <rPr>
        <b/>
        <i/>
        <sz val="11"/>
        <color rgb="FF0000FF"/>
        <rFont val="ＭＳ Ｐゴシック"/>
        <family val="3"/>
        <charset val="128"/>
        <scheme val="minor"/>
      </rPr>
      <t>シート</t>
    </r>
    <rPh sb="1" eb="3">
      <t>ヨテイ</t>
    </rPh>
    <rPh sb="3" eb="6">
      <t>ショウヒゼイ</t>
    </rPh>
    <rPh sb="6" eb="7">
      <t>ガク</t>
    </rPh>
    <rPh sb="7" eb="9">
      <t>ケイサン</t>
    </rPh>
    <phoneticPr fontId="1"/>
  </si>
  <si>
    <t>A÷12月×回数</t>
    <rPh sb="4" eb="5">
      <t>ツキ</t>
    </rPh>
    <rPh sb="6" eb="8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</si>
</sst>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\ &quot;月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 val="double"/>
      <sz val="11"/>
      <color rgb="FF800000"/>
      <name val="ＭＳ Ｐゴシック"/>
      <family val="2"/>
      <charset val="128"/>
      <scheme val="minor"/>
    </font>
    <font>
      <b/>
      <u val="double"/>
      <sz val="11"/>
      <color rgb="FF0000FF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i/>
      <sz val="11"/>
      <color rgb="FF0000FF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008000"/>
      </left>
      <right style="thin">
        <color theme="0"/>
      </right>
      <top style="thick">
        <color rgb="FF008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rgb="FF008000"/>
      </top>
      <bottom style="thin">
        <color theme="0"/>
      </bottom>
      <diagonal/>
    </border>
    <border>
      <left style="thin">
        <color theme="0"/>
      </left>
      <right style="thick">
        <color rgb="FF008000"/>
      </right>
      <top style="thick">
        <color rgb="FF008000"/>
      </top>
      <bottom style="thin">
        <color theme="0"/>
      </bottom>
      <diagonal/>
    </border>
    <border>
      <left style="thick">
        <color rgb="FF008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008000"/>
      </right>
      <top style="thin">
        <color theme="0"/>
      </top>
      <bottom style="thin">
        <color theme="0"/>
      </bottom>
      <diagonal/>
    </border>
    <border>
      <left style="thick">
        <color rgb="FF008000"/>
      </left>
      <right style="thin">
        <color theme="0"/>
      </right>
      <top style="thin">
        <color theme="0"/>
      </top>
      <bottom style="thick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008000"/>
      </bottom>
      <diagonal/>
    </border>
    <border>
      <left style="thin">
        <color theme="0"/>
      </left>
      <right style="thick">
        <color rgb="FF008000"/>
      </right>
      <top style="thin">
        <color theme="0"/>
      </top>
      <bottom style="thick">
        <color rgb="FF008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1" xfId="0" applyNumberFormat="1" applyBorder="1" applyProtection="1">
      <alignment vertical="center"/>
      <protection hidden="1"/>
    </xf>
    <xf numFmtId="177" fontId="0" fillId="0" borderId="1" xfId="0" applyNumberFormat="1" applyBorder="1" applyProtection="1">
      <alignment vertical="center"/>
      <protection hidden="1"/>
    </xf>
    <xf numFmtId="177" fontId="0" fillId="2" borderId="1" xfId="0" applyNumberForma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176" fontId="0" fillId="0" borderId="5" xfId="0" applyNumberFormat="1" applyBorder="1" applyProtection="1">
      <alignment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7" fontId="0" fillId="0" borderId="5" xfId="0" applyNumberFormat="1" applyBorder="1" applyProtection="1">
      <alignment vertical="center"/>
      <protection hidden="1"/>
    </xf>
    <xf numFmtId="56" fontId="0" fillId="0" borderId="5" xfId="0" applyNumberFormat="1" applyBorder="1" applyAlignment="1" applyProtection="1">
      <alignment horizontal="left" vertical="center"/>
      <protection hidden="1"/>
    </xf>
    <xf numFmtId="177" fontId="4" fillId="0" borderId="5" xfId="0" applyNumberFormat="1" applyFont="1" applyBorder="1" applyAlignment="1" applyProtection="1">
      <alignment horizontal="right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176" fontId="0" fillId="0" borderId="7" xfId="0" applyNumberFormat="1" applyBorder="1" applyProtection="1">
      <alignment vertical="center"/>
      <protection hidden="1"/>
    </xf>
    <xf numFmtId="176" fontId="0" fillId="0" borderId="3" xfId="0" applyNumberFormat="1" applyBorder="1" applyProtection="1">
      <alignment vertical="center"/>
      <protection hidden="1"/>
    </xf>
    <xf numFmtId="176" fontId="0" fillId="0" borderId="16" xfId="0" applyNumberFormat="1" applyBorder="1" applyProtection="1">
      <alignment vertical="center"/>
      <protection hidden="1"/>
    </xf>
    <xf numFmtId="176" fontId="2" fillId="3" borderId="1" xfId="0" applyNumberFormat="1" applyFont="1" applyFill="1" applyBorder="1" applyProtection="1">
      <alignment vertical="center"/>
      <protection hidden="1"/>
    </xf>
    <xf numFmtId="176" fontId="0" fillId="0" borderId="2" xfId="0" applyNumberFormat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177" fontId="0" fillId="0" borderId="3" xfId="0" applyNumberFormat="1" applyBorder="1" applyProtection="1">
      <alignment vertical="center"/>
      <protection hidden="1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9" xfId="0" applyBorder="1" applyProtection="1">
      <alignment vertical="center"/>
      <protection hidden="1"/>
    </xf>
    <xf numFmtId="0" fontId="6" fillId="0" borderId="5" xfId="0" applyFont="1" applyBorder="1" applyProtection="1">
      <alignment vertical="center"/>
      <protection hidden="1"/>
    </xf>
    <xf numFmtId="176" fontId="8" fillId="0" borderId="3" xfId="0" applyNumberFormat="1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9900"/>
      <color rgb="FF008000"/>
      <color rgb="FF800000"/>
      <color rgb="FFFFFF99"/>
      <color rgb="FFFFCC99"/>
      <color rgb="FFFFCC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opLeftCell="A4" workbookViewId="0">
      <selection activeCell="E10" sqref="E10"/>
    </sheetView>
  </sheetViews>
  <sheetFormatPr defaultRowHeight="13.5" x14ac:dyDescent="0.15"/>
  <cols>
    <col min="1" max="2" width="2.625" style="7" customWidth="1"/>
    <col min="3" max="4" width="7.875" style="7" customWidth="1"/>
    <col min="5" max="5" width="16.125" style="7" customWidth="1"/>
    <col min="6" max="6" width="14.25" style="7" customWidth="1"/>
    <col min="7" max="10" width="9" style="7" hidden="1" customWidth="1"/>
    <col min="11" max="11" width="2.625" style="7" hidden="1" customWidth="1"/>
    <col min="12" max="12" width="2.75" style="7" hidden="1" customWidth="1"/>
    <col min="13" max="13" width="3.5" style="7" hidden="1" customWidth="1"/>
    <col min="14" max="14" width="4.125" style="7" hidden="1" customWidth="1"/>
    <col min="15" max="15" width="9" style="7" hidden="1" customWidth="1"/>
    <col min="16" max="16" width="15.625" style="7" hidden="1" customWidth="1"/>
    <col min="17" max="17" width="7.875" style="7" customWidth="1"/>
    <col min="18" max="18" width="2.625" style="7" customWidth="1"/>
    <col min="19" max="16384" width="9" style="7"/>
  </cols>
  <sheetData>
    <row r="1" spans="1:18" ht="14.25" thickBot="1" x14ac:dyDescent="0.2">
      <c r="A1" s="34"/>
      <c r="B1" s="3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5"/>
      <c r="R1" s="6"/>
    </row>
    <row r="2" spans="1:18" ht="14.25" thickTop="1" x14ac:dyDescent="0.15">
      <c r="A2" s="34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6"/>
    </row>
    <row r="3" spans="1:18" x14ac:dyDescent="0.15">
      <c r="A3" s="6"/>
      <c r="B3" s="21"/>
      <c r="C3" s="37" t="s">
        <v>21</v>
      </c>
      <c r="D3" s="10"/>
      <c r="Q3" s="22"/>
      <c r="R3" s="6"/>
    </row>
    <row r="4" spans="1:18" x14ac:dyDescent="0.15">
      <c r="A4" s="6"/>
      <c r="B4" s="21"/>
      <c r="Q4" s="22"/>
      <c r="R4" s="6"/>
    </row>
    <row r="5" spans="1:18" x14ac:dyDescent="0.15">
      <c r="A5" s="6"/>
      <c r="B5" s="21"/>
      <c r="E5" s="9"/>
      <c r="Q5" s="22"/>
      <c r="R5" s="6"/>
    </row>
    <row r="6" spans="1:18" x14ac:dyDescent="0.15">
      <c r="A6" s="6"/>
      <c r="B6" s="21"/>
      <c r="C6" s="48" t="s">
        <v>12</v>
      </c>
      <c r="D6" s="49"/>
      <c r="E6" s="3">
        <v>9</v>
      </c>
      <c r="F6" s="6"/>
      <c r="Q6" s="22"/>
      <c r="R6" s="6"/>
    </row>
    <row r="7" spans="1:18" x14ac:dyDescent="0.15">
      <c r="A7" s="6"/>
      <c r="B7" s="21"/>
      <c r="E7" s="5"/>
      <c r="Q7" s="22"/>
      <c r="R7" s="6"/>
    </row>
    <row r="8" spans="1:18" x14ac:dyDescent="0.15">
      <c r="A8" s="6"/>
      <c r="B8" s="21"/>
      <c r="C8" s="48" t="s">
        <v>13</v>
      </c>
      <c r="D8" s="48"/>
      <c r="Q8" s="22"/>
      <c r="R8" s="6"/>
    </row>
    <row r="9" spans="1:18" x14ac:dyDescent="0.15">
      <c r="A9" s="6"/>
      <c r="B9" s="21"/>
      <c r="E9" s="27"/>
      <c r="Q9" s="22"/>
      <c r="R9" s="6"/>
    </row>
    <row r="10" spans="1:18" x14ac:dyDescent="0.15">
      <c r="A10" s="6"/>
      <c r="B10" s="21"/>
      <c r="C10" s="48" t="s">
        <v>14</v>
      </c>
      <c r="D10" s="49"/>
      <c r="E10" s="4">
        <v>725300</v>
      </c>
      <c r="F10" s="26" t="str">
        <f>IF(E10&lt;=480000,"中間申告不要",IF(E10&lt;=4000000,"中間申告１回",IF(E10&lt;=48000000,"中間申告３回","中間申告11回")))</f>
        <v>中間申告１回</v>
      </c>
      <c r="G10" s="7" t="s">
        <v>1</v>
      </c>
      <c r="H10" s="13">
        <f>IF(E10&lt;=480000,0,IF(E10&lt;=4000000,1,IF(E10&lt;=48000000,3,11)))+1</f>
        <v>2</v>
      </c>
      <c r="I10" s="13"/>
      <c r="P10" s="39" t="str">
        <f>IF(E10&lt;=480000,"中間申告不要",IF(E10&lt;=4000000,"中間申告１回",IF(E10&lt;=48000000,"中間申告３回","中間申告11回")))</f>
        <v>中間申告１回</v>
      </c>
      <c r="Q10" s="22"/>
      <c r="R10" s="6"/>
    </row>
    <row r="11" spans="1:18" hidden="1" x14ac:dyDescent="0.15">
      <c r="A11" s="6"/>
      <c r="B11" s="21"/>
      <c r="E11" s="38">
        <f>ROUNDDOWN(E10/12,0)</f>
        <v>60441</v>
      </c>
      <c r="H11" s="13">
        <f>H10-1</f>
        <v>1</v>
      </c>
      <c r="P11" s="12"/>
      <c r="Q11" s="22"/>
      <c r="R11" s="6"/>
    </row>
    <row r="12" spans="1:18" hidden="1" x14ac:dyDescent="0.15">
      <c r="A12" s="6"/>
      <c r="B12" s="21"/>
      <c r="C12" s="48" t="s">
        <v>22</v>
      </c>
      <c r="D12" s="48"/>
      <c r="E12" s="11">
        <f>E11*H12</f>
        <v>362646</v>
      </c>
      <c r="F12" s="7" t="s">
        <v>0</v>
      </c>
      <c r="G12" s="7" t="s">
        <v>2</v>
      </c>
      <c r="H12" s="13">
        <f>IF(E10&lt;=480000,0,IF(E10&lt;=4000000,6,IF(E10&lt;=48000000,3,1)))</f>
        <v>6</v>
      </c>
      <c r="I12" s="13"/>
      <c r="P12" s="12" t="s">
        <v>0</v>
      </c>
      <c r="Q12" s="22"/>
      <c r="R12" s="6"/>
    </row>
    <row r="13" spans="1:18" x14ac:dyDescent="0.15">
      <c r="A13" s="6"/>
      <c r="B13" s="21"/>
      <c r="E13" s="27"/>
      <c r="P13" s="12"/>
      <c r="Q13" s="22"/>
      <c r="R13" s="6"/>
    </row>
    <row r="14" spans="1:18" x14ac:dyDescent="0.15">
      <c r="A14" s="6"/>
      <c r="B14" s="21"/>
      <c r="C14" s="44" t="s">
        <v>15</v>
      </c>
      <c r="D14" s="45"/>
      <c r="E14" s="1">
        <f>ROUNDDOWN(E12/100,0)*100</f>
        <v>362600</v>
      </c>
      <c r="F14" s="6" t="s">
        <v>3</v>
      </c>
      <c r="G14" s="7" t="s">
        <v>4</v>
      </c>
      <c r="H14" s="13"/>
      <c r="P14" s="12" t="s">
        <v>18</v>
      </c>
      <c r="Q14" s="22"/>
      <c r="R14" s="6"/>
    </row>
    <row r="15" spans="1:18" x14ac:dyDescent="0.15">
      <c r="A15" s="6"/>
      <c r="B15" s="21"/>
      <c r="E15" s="28"/>
      <c r="P15" s="12"/>
      <c r="Q15" s="22"/>
      <c r="R15" s="6"/>
    </row>
    <row r="16" spans="1:18" x14ac:dyDescent="0.15">
      <c r="A16" s="6"/>
      <c r="B16" s="21"/>
      <c r="C16" s="7" t="s">
        <v>5</v>
      </c>
      <c r="E16" s="11"/>
      <c r="P16" s="12"/>
      <c r="Q16" s="22"/>
      <c r="R16" s="6"/>
    </row>
    <row r="17" spans="1:18" x14ac:dyDescent="0.15">
      <c r="A17" s="6"/>
      <c r="B17" s="21"/>
      <c r="E17" s="27"/>
      <c r="P17" s="12"/>
      <c r="Q17" s="22"/>
      <c r="R17" s="6"/>
    </row>
    <row r="18" spans="1:18" x14ac:dyDescent="0.15">
      <c r="A18" s="6"/>
      <c r="B18" s="21"/>
      <c r="C18" s="44" t="s">
        <v>16</v>
      </c>
      <c r="D18" s="45"/>
      <c r="E18" s="1">
        <f>ROUNDDOWN(E14*17/63/100,0)*100</f>
        <v>97800</v>
      </c>
      <c r="F18" s="6" t="s">
        <v>3</v>
      </c>
      <c r="G18" s="7" t="s">
        <v>6</v>
      </c>
      <c r="P18" s="12" t="s">
        <v>18</v>
      </c>
      <c r="Q18" s="22"/>
      <c r="R18" s="6"/>
    </row>
    <row r="19" spans="1:18" x14ac:dyDescent="0.15">
      <c r="A19" s="6"/>
      <c r="B19" s="21"/>
      <c r="E19" s="29"/>
      <c r="P19" s="12"/>
      <c r="Q19" s="22"/>
      <c r="R19" s="6"/>
    </row>
    <row r="20" spans="1:18" x14ac:dyDescent="0.15">
      <c r="A20" s="6"/>
      <c r="B20" s="21"/>
      <c r="C20" s="44" t="s">
        <v>17</v>
      </c>
      <c r="D20" s="45"/>
      <c r="E20" s="30">
        <f>E14+E18</f>
        <v>460400</v>
      </c>
      <c r="F20" s="6" t="s">
        <v>7</v>
      </c>
      <c r="P20" s="12" t="s">
        <v>19</v>
      </c>
      <c r="Q20" s="22"/>
      <c r="R20" s="6"/>
    </row>
    <row r="21" spans="1:18" x14ac:dyDescent="0.15">
      <c r="A21" s="6"/>
      <c r="B21" s="21"/>
      <c r="E21" s="5"/>
      <c r="Q21" s="22"/>
      <c r="R21" s="6"/>
    </row>
    <row r="22" spans="1:18" x14ac:dyDescent="0.15">
      <c r="A22" s="6"/>
      <c r="B22" s="21"/>
      <c r="Q22" s="22"/>
      <c r="R22" s="6"/>
    </row>
    <row r="23" spans="1:18" x14ac:dyDescent="0.15">
      <c r="A23" s="6"/>
      <c r="B23" s="21"/>
      <c r="C23" s="7" t="s">
        <v>8</v>
      </c>
      <c r="Q23" s="22"/>
      <c r="R23" s="6"/>
    </row>
    <row r="24" spans="1:18" ht="14.25" thickBot="1" x14ac:dyDescent="0.2">
      <c r="A24" s="6"/>
      <c r="B24" s="21"/>
      <c r="E24" s="9"/>
      <c r="Q24" s="22"/>
      <c r="R24" s="6"/>
    </row>
    <row r="25" spans="1:18" ht="15" thickTop="1" thickBot="1" x14ac:dyDescent="0.2">
      <c r="A25" s="6"/>
      <c r="B25" s="21"/>
      <c r="C25" s="46" t="s">
        <v>10</v>
      </c>
      <c r="D25" s="47"/>
      <c r="E25" s="31">
        <f>E20*H11</f>
        <v>460400</v>
      </c>
      <c r="F25" s="6"/>
      <c r="Q25" s="22"/>
      <c r="R25" s="6"/>
    </row>
    <row r="26" spans="1:18" ht="14.25" thickTop="1" x14ac:dyDescent="0.15">
      <c r="A26" s="6"/>
      <c r="B26" s="21"/>
      <c r="D26" s="9"/>
      <c r="E26" s="32"/>
      <c r="Q26" s="22"/>
      <c r="R26" s="6"/>
    </row>
    <row r="27" spans="1:18" x14ac:dyDescent="0.15">
      <c r="A27" s="6"/>
      <c r="B27" s="21"/>
      <c r="C27" s="8"/>
      <c r="D27" s="2">
        <f t="shared" ref="D27:D39" si="0">J27</f>
        <v>10</v>
      </c>
      <c r="E27" s="1">
        <v>0</v>
      </c>
      <c r="F27" s="6"/>
      <c r="I27" s="14">
        <f>$E$6+1</f>
        <v>10</v>
      </c>
      <c r="J27" s="14">
        <f>IF(I27&gt;=13,(I27-12),I27)</f>
        <v>10</v>
      </c>
      <c r="N27" s="12">
        <v>1</v>
      </c>
      <c r="Q27" s="22"/>
      <c r="R27" s="6"/>
    </row>
    <row r="28" spans="1:18" x14ac:dyDescent="0.15">
      <c r="A28" s="6"/>
      <c r="B28" s="21"/>
      <c r="C28" s="8"/>
      <c r="D28" s="2">
        <f t="shared" si="0"/>
        <v>11</v>
      </c>
      <c r="E28" s="1">
        <v>0</v>
      </c>
      <c r="F28" s="6"/>
      <c r="I28" s="14">
        <f>$E$6+2</f>
        <v>11</v>
      </c>
      <c r="J28" s="14">
        <f t="shared" ref="J28:J39" si="1">IF(I28&gt;=13,(I28-12),I28)</f>
        <v>11</v>
      </c>
      <c r="N28" s="12">
        <v>2</v>
      </c>
      <c r="Q28" s="22"/>
      <c r="R28" s="6"/>
    </row>
    <row r="29" spans="1:18" x14ac:dyDescent="0.15">
      <c r="A29" s="6"/>
      <c r="B29" s="21"/>
      <c r="C29" s="8"/>
      <c r="D29" s="2">
        <f t="shared" si="0"/>
        <v>12</v>
      </c>
      <c r="E29" s="1">
        <v>0</v>
      </c>
      <c r="F29" s="6"/>
      <c r="I29" s="14">
        <f>$E$6+3</f>
        <v>12</v>
      </c>
      <c r="J29" s="14">
        <f t="shared" si="1"/>
        <v>12</v>
      </c>
      <c r="N29" s="12">
        <v>3</v>
      </c>
      <c r="Q29" s="22"/>
      <c r="R29" s="6"/>
    </row>
    <row r="30" spans="1:18" x14ac:dyDescent="0.15">
      <c r="A30" s="6"/>
      <c r="B30" s="21"/>
      <c r="C30" s="8"/>
      <c r="D30" s="2">
        <f t="shared" si="0"/>
        <v>1</v>
      </c>
      <c r="E30" s="1">
        <f>SUM(F30:H30)</f>
        <v>0</v>
      </c>
      <c r="F30" s="6">
        <f>IF($H$11=11,$E$20,0)*2</f>
        <v>0</v>
      </c>
      <c r="I30" s="14">
        <f>$E$6+4</f>
        <v>13</v>
      </c>
      <c r="J30" s="14">
        <f t="shared" si="1"/>
        <v>1</v>
      </c>
      <c r="N30" s="12">
        <v>4</v>
      </c>
      <c r="Q30" s="22"/>
      <c r="R30" s="6"/>
    </row>
    <row r="31" spans="1:18" x14ac:dyDescent="0.15">
      <c r="A31" s="6"/>
      <c r="B31" s="21"/>
      <c r="C31" s="8"/>
      <c r="D31" s="2">
        <f t="shared" si="0"/>
        <v>2</v>
      </c>
      <c r="E31" s="1">
        <f>SUM(F31:H31)</f>
        <v>0</v>
      </c>
      <c r="F31" s="6">
        <f>IF($H$11=11,$E$20,0)</f>
        <v>0</v>
      </c>
      <c r="G31" s="7">
        <f>IF($H$11=3,$E$20,0)</f>
        <v>0</v>
      </c>
      <c r="I31" s="14">
        <f>$E$6+5</f>
        <v>14</v>
      </c>
      <c r="J31" s="14">
        <f t="shared" si="1"/>
        <v>2</v>
      </c>
      <c r="L31" s="7" t="s">
        <v>9</v>
      </c>
      <c r="M31" s="7" t="s">
        <v>9</v>
      </c>
      <c r="N31" s="12">
        <v>5</v>
      </c>
      <c r="O31" s="15" t="str">
        <f>"1-3"</f>
        <v>1-3</v>
      </c>
      <c r="Q31" s="22"/>
      <c r="R31" s="6"/>
    </row>
    <row r="32" spans="1:18" x14ac:dyDescent="0.15">
      <c r="A32" s="6"/>
      <c r="B32" s="21"/>
      <c r="C32" s="8"/>
      <c r="D32" s="2">
        <f t="shared" si="0"/>
        <v>3</v>
      </c>
      <c r="E32" s="1">
        <f t="shared" ref="E32:E39" si="2">SUM(F32:H32)</f>
        <v>0</v>
      </c>
      <c r="F32" s="6">
        <f>IF($H$11=11,$E$20,0)</f>
        <v>0</v>
      </c>
      <c r="I32" s="14">
        <f>$E$6+6</f>
        <v>15</v>
      </c>
      <c r="J32" s="14">
        <f t="shared" si="1"/>
        <v>3</v>
      </c>
      <c r="M32" s="7" t="s">
        <v>9</v>
      </c>
      <c r="N32" s="12">
        <v>6</v>
      </c>
      <c r="O32" s="12">
        <v>4</v>
      </c>
      <c r="Q32" s="22"/>
      <c r="R32" s="6"/>
    </row>
    <row r="33" spans="1:18" x14ac:dyDescent="0.15">
      <c r="A33" s="6"/>
      <c r="B33" s="21"/>
      <c r="C33" s="8"/>
      <c r="D33" s="2">
        <f t="shared" si="0"/>
        <v>4</v>
      </c>
      <c r="E33" s="1">
        <f t="shared" si="2"/>
        <v>0</v>
      </c>
      <c r="F33" s="6">
        <f t="shared" ref="F33:F39" si="3">IF($H$11=11,$E$20,0)</f>
        <v>0</v>
      </c>
      <c r="I33" s="14">
        <f>$E$6+7</f>
        <v>16</v>
      </c>
      <c r="J33" s="14">
        <f t="shared" si="1"/>
        <v>4</v>
      </c>
      <c r="M33" s="7" t="s">
        <v>9</v>
      </c>
      <c r="N33" s="12">
        <v>7</v>
      </c>
      <c r="O33" s="12">
        <v>5</v>
      </c>
      <c r="Q33" s="22"/>
      <c r="R33" s="6"/>
    </row>
    <row r="34" spans="1:18" x14ac:dyDescent="0.15">
      <c r="A34" s="6"/>
      <c r="B34" s="21"/>
      <c r="C34" s="8"/>
      <c r="D34" s="2">
        <f t="shared" si="0"/>
        <v>5</v>
      </c>
      <c r="E34" s="1">
        <f t="shared" si="2"/>
        <v>460400</v>
      </c>
      <c r="F34" s="6">
        <f t="shared" si="3"/>
        <v>0</v>
      </c>
      <c r="G34" s="7">
        <f>IF($H$11=3,$E$20,0)</f>
        <v>0</v>
      </c>
      <c r="H34" s="7">
        <f>IF($H$11=1,$E$20,0)</f>
        <v>460400</v>
      </c>
      <c r="I34" s="14">
        <f>$E$6+8</f>
        <v>17</v>
      </c>
      <c r="J34" s="14">
        <f t="shared" si="1"/>
        <v>5</v>
      </c>
      <c r="K34" s="7" t="s">
        <v>9</v>
      </c>
      <c r="L34" s="7" t="s">
        <v>9</v>
      </c>
      <c r="M34" s="7" t="s">
        <v>9</v>
      </c>
      <c r="N34" s="12">
        <v>8</v>
      </c>
      <c r="O34" s="12">
        <v>6</v>
      </c>
      <c r="Q34" s="22"/>
      <c r="R34" s="6"/>
    </row>
    <row r="35" spans="1:18" x14ac:dyDescent="0.15">
      <c r="A35" s="6"/>
      <c r="B35" s="21"/>
      <c r="C35" s="8"/>
      <c r="D35" s="2">
        <f t="shared" si="0"/>
        <v>6</v>
      </c>
      <c r="E35" s="1">
        <f t="shared" si="2"/>
        <v>0</v>
      </c>
      <c r="F35" s="6">
        <f t="shared" si="3"/>
        <v>0</v>
      </c>
      <c r="I35" s="14">
        <f>$E$6+9</f>
        <v>18</v>
      </c>
      <c r="J35" s="14">
        <f t="shared" si="1"/>
        <v>6</v>
      </c>
      <c r="M35" s="7" t="s">
        <v>9</v>
      </c>
      <c r="N35" s="12">
        <v>9</v>
      </c>
      <c r="O35" s="12">
        <v>7</v>
      </c>
      <c r="Q35" s="22"/>
      <c r="R35" s="6"/>
    </row>
    <row r="36" spans="1:18" x14ac:dyDescent="0.15">
      <c r="A36" s="6"/>
      <c r="B36" s="21"/>
      <c r="C36" s="8"/>
      <c r="D36" s="2">
        <f t="shared" si="0"/>
        <v>7</v>
      </c>
      <c r="E36" s="1">
        <f t="shared" si="2"/>
        <v>0</v>
      </c>
      <c r="F36" s="6">
        <f t="shared" si="3"/>
        <v>0</v>
      </c>
      <c r="I36" s="14">
        <f>$E$6+10</f>
        <v>19</v>
      </c>
      <c r="J36" s="14">
        <f t="shared" si="1"/>
        <v>7</v>
      </c>
      <c r="M36" s="7" t="s">
        <v>9</v>
      </c>
      <c r="N36" s="12">
        <v>10</v>
      </c>
      <c r="O36" s="12">
        <v>8</v>
      </c>
      <c r="Q36" s="22"/>
      <c r="R36" s="6"/>
    </row>
    <row r="37" spans="1:18" x14ac:dyDescent="0.15">
      <c r="A37" s="6"/>
      <c r="B37" s="21"/>
      <c r="C37" s="8"/>
      <c r="D37" s="2">
        <f t="shared" si="0"/>
        <v>8</v>
      </c>
      <c r="E37" s="1">
        <f t="shared" si="2"/>
        <v>0</v>
      </c>
      <c r="F37" s="6">
        <f t="shared" si="3"/>
        <v>0</v>
      </c>
      <c r="G37" s="7">
        <f>IF($H$11=3,$E$20,0)</f>
        <v>0</v>
      </c>
      <c r="I37" s="14">
        <f>$E$6+11</f>
        <v>20</v>
      </c>
      <c r="J37" s="14">
        <f t="shared" si="1"/>
        <v>8</v>
      </c>
      <c r="L37" s="7" t="s">
        <v>9</v>
      </c>
      <c r="M37" s="7" t="s">
        <v>9</v>
      </c>
      <c r="N37" s="12">
        <v>11</v>
      </c>
      <c r="O37" s="12">
        <v>9</v>
      </c>
      <c r="Q37" s="22"/>
      <c r="R37" s="6"/>
    </row>
    <row r="38" spans="1:18" x14ac:dyDescent="0.15">
      <c r="A38" s="6"/>
      <c r="B38" s="21"/>
      <c r="C38" s="8"/>
      <c r="D38" s="2">
        <f t="shared" si="0"/>
        <v>9</v>
      </c>
      <c r="E38" s="1">
        <f t="shared" si="2"/>
        <v>0</v>
      </c>
      <c r="F38" s="6">
        <f t="shared" si="3"/>
        <v>0</v>
      </c>
      <c r="I38" s="14">
        <f>$E$6+12</f>
        <v>21</v>
      </c>
      <c r="J38" s="14">
        <f t="shared" si="1"/>
        <v>9</v>
      </c>
      <c r="M38" s="7" t="s">
        <v>9</v>
      </c>
      <c r="N38" s="12">
        <v>12</v>
      </c>
      <c r="O38" s="12">
        <v>10</v>
      </c>
      <c r="Q38" s="22"/>
      <c r="R38" s="6"/>
    </row>
    <row r="39" spans="1:18" x14ac:dyDescent="0.15">
      <c r="A39" s="6"/>
      <c r="B39" s="21"/>
      <c r="C39" s="8"/>
      <c r="D39" s="2">
        <f t="shared" si="0"/>
        <v>10</v>
      </c>
      <c r="E39" s="1">
        <f t="shared" si="2"/>
        <v>0</v>
      </c>
      <c r="F39" s="6">
        <f t="shared" si="3"/>
        <v>0</v>
      </c>
      <c r="I39" s="14">
        <f>$E$6+13</f>
        <v>22</v>
      </c>
      <c r="J39" s="14">
        <f t="shared" si="1"/>
        <v>10</v>
      </c>
      <c r="M39" s="7" t="s">
        <v>9</v>
      </c>
      <c r="O39" s="12">
        <v>11</v>
      </c>
      <c r="Q39" s="22"/>
      <c r="R39" s="6"/>
    </row>
    <row r="40" spans="1:18" x14ac:dyDescent="0.15">
      <c r="A40" s="6"/>
      <c r="B40" s="21"/>
      <c r="C40" s="14"/>
      <c r="D40" s="33"/>
      <c r="E40" s="5"/>
      <c r="I40" s="14"/>
      <c r="J40" s="14"/>
      <c r="O40" s="12"/>
      <c r="Q40" s="22"/>
      <c r="R40" s="6"/>
    </row>
    <row r="41" spans="1:18" x14ac:dyDescent="0.15">
      <c r="A41" s="6"/>
      <c r="B41" s="21"/>
      <c r="D41" s="16" t="str">
        <f>"申告月 "&amp;J28&amp;" 月"</f>
        <v>申告月 11 月</v>
      </c>
      <c r="E41" s="17" t="s">
        <v>11</v>
      </c>
      <c r="I41" s="14"/>
      <c r="Q41" s="22"/>
      <c r="R41" s="6"/>
    </row>
    <row r="42" spans="1:18" x14ac:dyDescent="0.15">
      <c r="A42" s="6"/>
      <c r="B42" s="21"/>
      <c r="D42" s="42" t="s">
        <v>20</v>
      </c>
      <c r="E42" s="43"/>
      <c r="Q42" s="22"/>
      <c r="R42" s="6"/>
    </row>
    <row r="43" spans="1:18" ht="14.25" thickBot="1" x14ac:dyDescent="0.2">
      <c r="A43" s="36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R43" s="6"/>
    </row>
    <row r="44" spans="1:18" ht="14.25" thickTop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</sheetData>
  <sheetProtection algorithmName="SHA-512" hashValue="qqk8sAAHPW/ZQ+VcAx4hkGHlyqoL58kB06Yes5ZqaQXBpKma3SOyPa2pK+fPKGSiQvItsYgKGVlMvDdzDplqSw==" saltValue="dtjLQ3pyzPrdlNRq4JOYrQ==" spinCount="100000" sheet="1" objects="1" scenarios="1" selectLockedCells="1"/>
  <mergeCells count="9">
    <mergeCell ref="D42:E42"/>
    <mergeCell ref="C20:D20"/>
    <mergeCell ref="C25:D25"/>
    <mergeCell ref="C6:D6"/>
    <mergeCell ref="C8:D8"/>
    <mergeCell ref="C10:D10"/>
    <mergeCell ref="C12:D12"/>
    <mergeCell ref="C14:D14"/>
    <mergeCell ref="C18:D1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C329-AA48-4F9D-A952-C4725146F83C}">
  <dimension ref="A1:R44"/>
  <sheetViews>
    <sheetView tabSelected="1" workbookViewId="0">
      <selection activeCell="E6" sqref="E6"/>
    </sheetView>
  </sheetViews>
  <sheetFormatPr defaultRowHeight="13.5" x14ac:dyDescent="0.15"/>
  <cols>
    <col min="1" max="2" width="2.625" style="7" customWidth="1"/>
    <col min="3" max="4" width="7.875" style="7" customWidth="1"/>
    <col min="5" max="5" width="16.125" style="7" customWidth="1"/>
    <col min="6" max="6" width="14.25" style="7" customWidth="1"/>
    <col min="7" max="10" width="9" style="7" hidden="1" customWidth="1"/>
    <col min="11" max="11" width="2.625" style="7" hidden="1" customWidth="1"/>
    <col min="12" max="12" width="2.75" style="7" hidden="1" customWidth="1"/>
    <col min="13" max="13" width="3.5" style="7" hidden="1" customWidth="1"/>
    <col min="14" max="14" width="4.125" style="7" hidden="1" customWidth="1"/>
    <col min="15" max="15" width="9" style="7" hidden="1" customWidth="1"/>
    <col min="16" max="16" width="15.625" style="7" hidden="1" customWidth="1"/>
    <col min="17" max="17" width="7.875" style="7" customWidth="1"/>
    <col min="18" max="18" width="2.625" style="7" customWidth="1"/>
    <col min="19" max="16384" width="9" style="7"/>
  </cols>
  <sheetData>
    <row r="1" spans="1:18" ht="14.25" thickBot="1" x14ac:dyDescent="0.2">
      <c r="A1" s="34"/>
      <c r="B1" s="3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5"/>
      <c r="R1" s="6"/>
    </row>
    <row r="2" spans="1:18" ht="14.25" thickTop="1" x14ac:dyDescent="0.15">
      <c r="A2" s="34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6"/>
    </row>
    <row r="3" spans="1:18" x14ac:dyDescent="0.15">
      <c r="A3" s="6"/>
      <c r="B3" s="21"/>
      <c r="C3" s="37" t="s">
        <v>21</v>
      </c>
      <c r="D3" s="10"/>
      <c r="Q3" s="22"/>
      <c r="R3" s="6"/>
    </row>
    <row r="4" spans="1:18" x14ac:dyDescent="0.15">
      <c r="A4" s="6"/>
      <c r="B4" s="21"/>
      <c r="Q4" s="22"/>
      <c r="R4" s="6"/>
    </row>
    <row r="5" spans="1:18" x14ac:dyDescent="0.15">
      <c r="A5" s="6"/>
      <c r="B5" s="21"/>
      <c r="E5" s="9"/>
      <c r="Q5" s="22"/>
      <c r="R5" s="6"/>
    </row>
    <row r="6" spans="1:18" x14ac:dyDescent="0.15">
      <c r="A6" s="6"/>
      <c r="B6" s="21"/>
      <c r="C6" s="48" t="s">
        <v>12</v>
      </c>
      <c r="D6" s="49"/>
      <c r="E6" s="3">
        <v>4</v>
      </c>
      <c r="F6" s="6"/>
      <c r="Q6" s="22"/>
      <c r="R6" s="6"/>
    </row>
    <row r="7" spans="1:18" x14ac:dyDescent="0.15">
      <c r="A7" s="6"/>
      <c r="B7" s="21"/>
      <c r="E7" s="5"/>
      <c r="Q7" s="22"/>
      <c r="R7" s="6"/>
    </row>
    <row r="8" spans="1:18" x14ac:dyDescent="0.15">
      <c r="A8" s="6"/>
      <c r="B8" s="21"/>
      <c r="C8" s="48" t="s">
        <v>13</v>
      </c>
      <c r="D8" s="48"/>
      <c r="Q8" s="22"/>
      <c r="R8" s="6"/>
    </row>
    <row r="9" spans="1:18" x14ac:dyDescent="0.15">
      <c r="A9" s="6"/>
      <c r="B9" s="21"/>
      <c r="E9" s="27"/>
      <c r="Q9" s="22"/>
      <c r="R9" s="6"/>
    </row>
    <row r="10" spans="1:18" x14ac:dyDescent="0.15">
      <c r="A10" s="6"/>
      <c r="B10" s="21"/>
      <c r="C10" s="48" t="s">
        <v>14</v>
      </c>
      <c r="D10" s="49"/>
      <c r="E10" s="4">
        <v>1000000</v>
      </c>
      <c r="F10" s="26" t="str">
        <f>IF(E10&lt;=480000,"中間申告不要",IF(E10&lt;=4000000,"中間申告１回",IF(E10&lt;=48000000,"中間申告３回","中間申告11回")))</f>
        <v>中間申告１回</v>
      </c>
      <c r="G10" s="7" t="s">
        <v>1</v>
      </c>
      <c r="H10" s="40">
        <f>IF(E10&lt;=480000,0,IF(E10&lt;=4000000,1,IF(E10&lt;=48000000,3,11)))+1</f>
        <v>2</v>
      </c>
      <c r="I10" s="40"/>
      <c r="P10" s="39" t="str">
        <f>IF(E10&lt;=480000,"中間申告不要",IF(E10&lt;=4000000,"中間申告１回",IF(E10&lt;=48000000,"中間申告３回","中間申告11回")))</f>
        <v>中間申告１回</v>
      </c>
      <c r="Q10" s="22"/>
      <c r="R10" s="6"/>
    </row>
    <row r="11" spans="1:18" hidden="1" x14ac:dyDescent="0.15">
      <c r="A11" s="6"/>
      <c r="B11" s="21"/>
      <c r="E11" s="38">
        <f>ROUNDDOWN(E10/12,0)</f>
        <v>83333</v>
      </c>
      <c r="H11" s="40">
        <f>H10-1</f>
        <v>1</v>
      </c>
      <c r="P11" s="41"/>
      <c r="Q11" s="22"/>
      <c r="R11" s="6"/>
    </row>
    <row r="12" spans="1:18" hidden="1" x14ac:dyDescent="0.15">
      <c r="A12" s="6"/>
      <c r="B12" s="21"/>
      <c r="C12" s="48" t="s">
        <v>22</v>
      </c>
      <c r="D12" s="48"/>
      <c r="E12" s="11">
        <f>E11*H12</f>
        <v>499998</v>
      </c>
      <c r="F12" s="7" t="s">
        <v>0</v>
      </c>
      <c r="G12" s="7" t="s">
        <v>2</v>
      </c>
      <c r="H12" s="40">
        <f>IF(E10&lt;=480000,0,IF(E10&lt;=4000000,6,IF(E10&lt;=48000000,3,1)))</f>
        <v>6</v>
      </c>
      <c r="I12" s="40"/>
      <c r="P12" s="41" t="s">
        <v>0</v>
      </c>
      <c r="Q12" s="22"/>
      <c r="R12" s="6"/>
    </row>
    <row r="13" spans="1:18" x14ac:dyDescent="0.15">
      <c r="A13" s="6"/>
      <c r="B13" s="21"/>
      <c r="E13" s="27"/>
      <c r="P13" s="41"/>
      <c r="Q13" s="22"/>
      <c r="R13" s="6"/>
    </row>
    <row r="14" spans="1:18" x14ac:dyDescent="0.15">
      <c r="A14" s="6"/>
      <c r="B14" s="21"/>
      <c r="C14" s="44" t="s">
        <v>15</v>
      </c>
      <c r="D14" s="45"/>
      <c r="E14" s="1">
        <f>ROUNDDOWN(E12/100,0)*100</f>
        <v>499900</v>
      </c>
      <c r="F14" s="6" t="s">
        <v>3</v>
      </c>
      <c r="G14" s="7" t="s">
        <v>4</v>
      </c>
      <c r="H14" s="40"/>
      <c r="P14" s="41" t="s">
        <v>18</v>
      </c>
      <c r="Q14" s="22"/>
      <c r="R14" s="6"/>
    </row>
    <row r="15" spans="1:18" x14ac:dyDescent="0.15">
      <c r="A15" s="6"/>
      <c r="B15" s="21"/>
      <c r="E15" s="28"/>
      <c r="P15" s="41"/>
      <c r="Q15" s="22"/>
      <c r="R15" s="6"/>
    </row>
    <row r="16" spans="1:18" x14ac:dyDescent="0.15">
      <c r="A16" s="6"/>
      <c r="B16" s="21"/>
      <c r="C16" s="7" t="s">
        <v>5</v>
      </c>
      <c r="E16" s="11"/>
      <c r="P16" s="41"/>
      <c r="Q16" s="22"/>
      <c r="R16" s="6"/>
    </row>
    <row r="17" spans="1:18" x14ac:dyDescent="0.15">
      <c r="A17" s="6"/>
      <c r="B17" s="21"/>
      <c r="E17" s="27"/>
      <c r="P17" s="41"/>
      <c r="Q17" s="22"/>
      <c r="R17" s="6"/>
    </row>
    <row r="18" spans="1:18" x14ac:dyDescent="0.15">
      <c r="A18" s="6"/>
      <c r="B18" s="21"/>
      <c r="C18" s="44" t="s">
        <v>16</v>
      </c>
      <c r="D18" s="45"/>
      <c r="E18" s="1">
        <f>ROUNDDOWN(E14*22/78/100,0)*100</f>
        <v>140900</v>
      </c>
      <c r="F18" s="6" t="s">
        <v>3</v>
      </c>
      <c r="G18" s="7" t="s">
        <v>6</v>
      </c>
      <c r="P18" s="41" t="s">
        <v>18</v>
      </c>
      <c r="Q18" s="22"/>
      <c r="R18" s="6"/>
    </row>
    <row r="19" spans="1:18" x14ac:dyDescent="0.15">
      <c r="A19" s="6"/>
      <c r="B19" s="21"/>
      <c r="E19" s="29"/>
      <c r="P19" s="41"/>
      <c r="Q19" s="22"/>
      <c r="R19" s="6"/>
    </row>
    <row r="20" spans="1:18" x14ac:dyDescent="0.15">
      <c r="A20" s="6"/>
      <c r="B20" s="21"/>
      <c r="C20" s="44" t="s">
        <v>17</v>
      </c>
      <c r="D20" s="45"/>
      <c r="E20" s="30">
        <f>E14+E18</f>
        <v>640800</v>
      </c>
      <c r="F20" s="6" t="s">
        <v>7</v>
      </c>
      <c r="P20" s="41" t="s">
        <v>19</v>
      </c>
      <c r="Q20" s="22"/>
      <c r="R20" s="6"/>
    </row>
    <row r="21" spans="1:18" x14ac:dyDescent="0.15">
      <c r="A21" s="6"/>
      <c r="B21" s="21"/>
      <c r="E21" s="5"/>
      <c r="Q21" s="22"/>
      <c r="R21" s="6"/>
    </row>
    <row r="22" spans="1:18" x14ac:dyDescent="0.15">
      <c r="A22" s="6"/>
      <c r="B22" s="21"/>
      <c r="Q22" s="22"/>
      <c r="R22" s="6"/>
    </row>
    <row r="23" spans="1:18" x14ac:dyDescent="0.15">
      <c r="A23" s="6"/>
      <c r="B23" s="21"/>
      <c r="C23" s="7" t="s">
        <v>8</v>
      </c>
      <c r="Q23" s="22"/>
      <c r="R23" s="6"/>
    </row>
    <row r="24" spans="1:18" ht="14.25" thickBot="1" x14ac:dyDescent="0.2">
      <c r="A24" s="6"/>
      <c r="B24" s="21"/>
      <c r="E24" s="9"/>
      <c r="Q24" s="22"/>
      <c r="R24" s="6"/>
    </row>
    <row r="25" spans="1:18" ht="15" thickTop="1" thickBot="1" x14ac:dyDescent="0.2">
      <c r="A25" s="6"/>
      <c r="B25" s="21"/>
      <c r="C25" s="46" t="s">
        <v>10</v>
      </c>
      <c r="D25" s="47"/>
      <c r="E25" s="31">
        <f>E20*H11</f>
        <v>640800</v>
      </c>
      <c r="F25" s="6"/>
      <c r="Q25" s="22"/>
      <c r="R25" s="6"/>
    </row>
    <row r="26" spans="1:18" ht="14.25" thickTop="1" x14ac:dyDescent="0.15">
      <c r="A26" s="6"/>
      <c r="B26" s="21"/>
      <c r="D26" s="9"/>
      <c r="E26" s="32"/>
      <c r="Q26" s="22"/>
      <c r="R26" s="6"/>
    </row>
    <row r="27" spans="1:18" x14ac:dyDescent="0.15">
      <c r="A27" s="6"/>
      <c r="B27" s="21"/>
      <c r="C27" s="8"/>
      <c r="D27" s="2">
        <f t="shared" ref="D27:D39" si="0">J27</f>
        <v>5</v>
      </c>
      <c r="E27" s="1">
        <v>0</v>
      </c>
      <c r="F27" s="6"/>
      <c r="I27" s="14">
        <f>$E$6+1</f>
        <v>5</v>
      </c>
      <c r="J27" s="14">
        <f>IF(I27&gt;=13,(I27-12),I27)</f>
        <v>5</v>
      </c>
      <c r="N27" s="41">
        <v>1</v>
      </c>
      <c r="Q27" s="22"/>
      <c r="R27" s="6"/>
    </row>
    <row r="28" spans="1:18" x14ac:dyDescent="0.15">
      <c r="A28" s="6"/>
      <c r="B28" s="21"/>
      <c r="C28" s="8"/>
      <c r="D28" s="2">
        <f t="shared" si="0"/>
        <v>6</v>
      </c>
      <c r="E28" s="1">
        <v>0</v>
      </c>
      <c r="F28" s="6"/>
      <c r="I28" s="14">
        <f>$E$6+2</f>
        <v>6</v>
      </c>
      <c r="J28" s="14">
        <f t="shared" ref="J28:J39" si="1">IF(I28&gt;=13,(I28-12),I28)</f>
        <v>6</v>
      </c>
      <c r="N28" s="41">
        <v>2</v>
      </c>
      <c r="Q28" s="22"/>
      <c r="R28" s="6"/>
    </row>
    <row r="29" spans="1:18" x14ac:dyDescent="0.15">
      <c r="A29" s="6"/>
      <c r="B29" s="21"/>
      <c r="C29" s="8"/>
      <c r="D29" s="2">
        <f t="shared" si="0"/>
        <v>7</v>
      </c>
      <c r="E29" s="1">
        <v>0</v>
      </c>
      <c r="F29" s="6"/>
      <c r="I29" s="14">
        <f>$E$6+3</f>
        <v>7</v>
      </c>
      <c r="J29" s="14">
        <f t="shared" si="1"/>
        <v>7</v>
      </c>
      <c r="N29" s="41">
        <v>3</v>
      </c>
      <c r="Q29" s="22"/>
      <c r="R29" s="6"/>
    </row>
    <row r="30" spans="1:18" x14ac:dyDescent="0.15">
      <c r="A30" s="6"/>
      <c r="B30" s="21"/>
      <c r="C30" s="8"/>
      <c r="D30" s="2">
        <f t="shared" si="0"/>
        <v>8</v>
      </c>
      <c r="E30" s="1">
        <f>SUM(F30:H30)</f>
        <v>0</v>
      </c>
      <c r="F30" s="6">
        <f>IF($H$11=11,$E$20,0)*2</f>
        <v>0</v>
      </c>
      <c r="I30" s="14">
        <f>$E$6+4</f>
        <v>8</v>
      </c>
      <c r="J30" s="14">
        <f t="shared" si="1"/>
        <v>8</v>
      </c>
      <c r="N30" s="41">
        <v>4</v>
      </c>
      <c r="Q30" s="22"/>
      <c r="R30" s="6"/>
    </row>
    <row r="31" spans="1:18" x14ac:dyDescent="0.15">
      <c r="A31" s="6"/>
      <c r="B31" s="21"/>
      <c r="C31" s="8"/>
      <c r="D31" s="2">
        <f t="shared" si="0"/>
        <v>9</v>
      </c>
      <c r="E31" s="1">
        <f>SUM(F31:H31)</f>
        <v>0</v>
      </c>
      <c r="F31" s="6">
        <f>IF($H$11=11,$E$20,0)</f>
        <v>0</v>
      </c>
      <c r="G31" s="7">
        <f>IF($H$11=3,$E$20,0)</f>
        <v>0</v>
      </c>
      <c r="I31" s="14">
        <f>$E$6+5</f>
        <v>9</v>
      </c>
      <c r="J31" s="14">
        <f t="shared" si="1"/>
        <v>9</v>
      </c>
      <c r="L31" s="7" t="s">
        <v>9</v>
      </c>
      <c r="M31" s="7" t="s">
        <v>9</v>
      </c>
      <c r="N31" s="41">
        <v>5</v>
      </c>
      <c r="O31" s="15" t="str">
        <f>"1-3"</f>
        <v>1-3</v>
      </c>
      <c r="Q31" s="22"/>
      <c r="R31" s="6"/>
    </row>
    <row r="32" spans="1:18" x14ac:dyDescent="0.15">
      <c r="A32" s="6"/>
      <c r="B32" s="21"/>
      <c r="C32" s="8"/>
      <c r="D32" s="2">
        <f t="shared" si="0"/>
        <v>10</v>
      </c>
      <c r="E32" s="1">
        <f t="shared" ref="E32:E39" si="2">SUM(F32:H32)</f>
        <v>0</v>
      </c>
      <c r="F32" s="6">
        <f>IF($H$11=11,$E$20,0)</f>
        <v>0</v>
      </c>
      <c r="I32" s="14">
        <f>$E$6+6</f>
        <v>10</v>
      </c>
      <c r="J32" s="14">
        <f t="shared" si="1"/>
        <v>10</v>
      </c>
      <c r="M32" s="7" t="s">
        <v>9</v>
      </c>
      <c r="N32" s="41">
        <v>6</v>
      </c>
      <c r="O32" s="41">
        <v>4</v>
      </c>
      <c r="Q32" s="22"/>
      <c r="R32" s="6"/>
    </row>
    <row r="33" spans="1:18" x14ac:dyDescent="0.15">
      <c r="A33" s="6"/>
      <c r="B33" s="21"/>
      <c r="C33" s="8"/>
      <c r="D33" s="2">
        <f t="shared" si="0"/>
        <v>11</v>
      </c>
      <c r="E33" s="1">
        <f t="shared" si="2"/>
        <v>0</v>
      </c>
      <c r="F33" s="6">
        <f t="shared" ref="F33:F39" si="3">IF($H$11=11,$E$20,0)</f>
        <v>0</v>
      </c>
      <c r="I33" s="14">
        <f>$E$6+7</f>
        <v>11</v>
      </c>
      <c r="J33" s="14">
        <f t="shared" si="1"/>
        <v>11</v>
      </c>
      <c r="M33" s="7" t="s">
        <v>9</v>
      </c>
      <c r="N33" s="41">
        <v>7</v>
      </c>
      <c r="O33" s="41">
        <v>5</v>
      </c>
      <c r="Q33" s="22"/>
      <c r="R33" s="6"/>
    </row>
    <row r="34" spans="1:18" x14ac:dyDescent="0.15">
      <c r="A34" s="6"/>
      <c r="B34" s="21"/>
      <c r="C34" s="8"/>
      <c r="D34" s="2">
        <f t="shared" si="0"/>
        <v>12</v>
      </c>
      <c r="E34" s="1">
        <f t="shared" si="2"/>
        <v>640800</v>
      </c>
      <c r="F34" s="6">
        <f t="shared" si="3"/>
        <v>0</v>
      </c>
      <c r="G34" s="7">
        <f>IF($H$11=3,$E$20,0)</f>
        <v>0</v>
      </c>
      <c r="H34" s="7">
        <f>IF($H$11=1,$E$20,0)</f>
        <v>640800</v>
      </c>
      <c r="I34" s="14">
        <f>$E$6+8</f>
        <v>12</v>
      </c>
      <c r="J34" s="14">
        <f t="shared" si="1"/>
        <v>12</v>
      </c>
      <c r="K34" s="7" t="s">
        <v>9</v>
      </c>
      <c r="L34" s="7" t="s">
        <v>9</v>
      </c>
      <c r="M34" s="7" t="s">
        <v>9</v>
      </c>
      <c r="N34" s="41">
        <v>8</v>
      </c>
      <c r="O34" s="41">
        <v>6</v>
      </c>
      <c r="Q34" s="22"/>
      <c r="R34" s="6"/>
    </row>
    <row r="35" spans="1:18" x14ac:dyDescent="0.15">
      <c r="A35" s="6"/>
      <c r="B35" s="21"/>
      <c r="C35" s="8"/>
      <c r="D35" s="2">
        <f t="shared" si="0"/>
        <v>1</v>
      </c>
      <c r="E35" s="1">
        <f t="shared" si="2"/>
        <v>0</v>
      </c>
      <c r="F35" s="6">
        <f t="shared" si="3"/>
        <v>0</v>
      </c>
      <c r="I35" s="14">
        <f>$E$6+9</f>
        <v>13</v>
      </c>
      <c r="J35" s="14">
        <f t="shared" si="1"/>
        <v>1</v>
      </c>
      <c r="M35" s="7" t="s">
        <v>9</v>
      </c>
      <c r="N35" s="41">
        <v>9</v>
      </c>
      <c r="O35" s="41">
        <v>7</v>
      </c>
      <c r="Q35" s="22"/>
      <c r="R35" s="6"/>
    </row>
    <row r="36" spans="1:18" x14ac:dyDescent="0.15">
      <c r="A36" s="6"/>
      <c r="B36" s="21"/>
      <c r="C36" s="8"/>
      <c r="D36" s="2">
        <f t="shared" si="0"/>
        <v>2</v>
      </c>
      <c r="E36" s="1">
        <f t="shared" si="2"/>
        <v>0</v>
      </c>
      <c r="F36" s="6">
        <f t="shared" si="3"/>
        <v>0</v>
      </c>
      <c r="I36" s="14">
        <f>$E$6+10</f>
        <v>14</v>
      </c>
      <c r="J36" s="14">
        <f t="shared" si="1"/>
        <v>2</v>
      </c>
      <c r="M36" s="7" t="s">
        <v>9</v>
      </c>
      <c r="N36" s="41">
        <v>10</v>
      </c>
      <c r="O36" s="41">
        <v>8</v>
      </c>
      <c r="Q36" s="22"/>
      <c r="R36" s="6"/>
    </row>
    <row r="37" spans="1:18" x14ac:dyDescent="0.15">
      <c r="A37" s="6"/>
      <c r="B37" s="21"/>
      <c r="C37" s="8"/>
      <c r="D37" s="2">
        <f t="shared" si="0"/>
        <v>3</v>
      </c>
      <c r="E37" s="1">
        <f t="shared" si="2"/>
        <v>0</v>
      </c>
      <c r="F37" s="6">
        <f t="shared" si="3"/>
        <v>0</v>
      </c>
      <c r="G37" s="7">
        <f>IF($H$11=3,$E$20,0)</f>
        <v>0</v>
      </c>
      <c r="I37" s="14">
        <f>$E$6+11</f>
        <v>15</v>
      </c>
      <c r="J37" s="14">
        <f t="shared" si="1"/>
        <v>3</v>
      </c>
      <c r="L37" s="7" t="s">
        <v>9</v>
      </c>
      <c r="M37" s="7" t="s">
        <v>9</v>
      </c>
      <c r="N37" s="41">
        <v>11</v>
      </c>
      <c r="O37" s="41">
        <v>9</v>
      </c>
      <c r="Q37" s="22"/>
      <c r="R37" s="6"/>
    </row>
    <row r="38" spans="1:18" x14ac:dyDescent="0.15">
      <c r="A38" s="6"/>
      <c r="B38" s="21"/>
      <c r="C38" s="8"/>
      <c r="D38" s="2">
        <f t="shared" si="0"/>
        <v>4</v>
      </c>
      <c r="E38" s="1">
        <f t="shared" si="2"/>
        <v>0</v>
      </c>
      <c r="F38" s="6">
        <f t="shared" si="3"/>
        <v>0</v>
      </c>
      <c r="I38" s="14">
        <f>$E$6+12</f>
        <v>16</v>
      </c>
      <c r="J38" s="14">
        <f t="shared" si="1"/>
        <v>4</v>
      </c>
      <c r="M38" s="7" t="s">
        <v>9</v>
      </c>
      <c r="N38" s="41">
        <v>12</v>
      </c>
      <c r="O38" s="41">
        <v>10</v>
      </c>
      <c r="Q38" s="22"/>
      <c r="R38" s="6"/>
    </row>
    <row r="39" spans="1:18" x14ac:dyDescent="0.15">
      <c r="A39" s="6"/>
      <c r="B39" s="21"/>
      <c r="C39" s="8"/>
      <c r="D39" s="2">
        <f t="shared" si="0"/>
        <v>5</v>
      </c>
      <c r="E39" s="1">
        <f t="shared" si="2"/>
        <v>0</v>
      </c>
      <c r="F39" s="6">
        <f t="shared" si="3"/>
        <v>0</v>
      </c>
      <c r="I39" s="14">
        <f>$E$6+13</f>
        <v>17</v>
      </c>
      <c r="J39" s="14">
        <f t="shared" si="1"/>
        <v>5</v>
      </c>
      <c r="M39" s="7" t="s">
        <v>9</v>
      </c>
      <c r="O39" s="41">
        <v>11</v>
      </c>
      <c r="Q39" s="22"/>
      <c r="R39" s="6"/>
    </row>
    <row r="40" spans="1:18" x14ac:dyDescent="0.15">
      <c r="A40" s="6"/>
      <c r="B40" s="21"/>
      <c r="C40" s="14"/>
      <c r="D40" s="33"/>
      <c r="E40" s="5"/>
      <c r="I40" s="14"/>
      <c r="J40" s="14"/>
      <c r="O40" s="41"/>
      <c r="Q40" s="22"/>
      <c r="R40" s="6"/>
    </row>
    <row r="41" spans="1:18" x14ac:dyDescent="0.15">
      <c r="A41" s="6"/>
      <c r="B41" s="21"/>
      <c r="D41" s="16" t="str">
        <f>"申告月 "&amp;J28&amp;" 月"</f>
        <v>申告月 6 月</v>
      </c>
      <c r="E41" s="17" t="s">
        <v>11</v>
      </c>
      <c r="I41" s="14"/>
      <c r="Q41" s="22"/>
      <c r="R41" s="6"/>
    </row>
    <row r="42" spans="1:18" x14ac:dyDescent="0.15">
      <c r="A42" s="6"/>
      <c r="B42" s="21"/>
      <c r="D42" s="42" t="s">
        <v>20</v>
      </c>
      <c r="E42" s="43"/>
      <c r="Q42" s="22"/>
      <c r="R42" s="6"/>
    </row>
    <row r="43" spans="1:18" ht="14.25" thickBot="1" x14ac:dyDescent="0.2">
      <c r="A43" s="36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R43" s="6"/>
    </row>
    <row r="44" spans="1:18" ht="14.25" thickTop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</sheetData>
  <sheetProtection algorithmName="SHA-512" hashValue="BO40T/DoaEFwBuCWUnqdCAGQFEbnBobOpC9ifYiHLI5QQjw0dG4mdKEeVAqg6YGG/NmvPXAIVETG7YZdhabl8g==" saltValue="zPZAuS8wNr3ajgf5zH2XWg==" spinCount="100000" sheet="1" objects="1" scenarios="1" selectLockedCells="1"/>
  <mergeCells count="9">
    <mergeCell ref="C20:D20"/>
    <mergeCell ref="C25:D25"/>
    <mergeCell ref="D42:E42"/>
    <mergeCell ref="C6:D6"/>
    <mergeCell ref="C8:D8"/>
    <mergeCell ref="C10:D10"/>
    <mergeCell ref="C12:D12"/>
    <mergeCell ref="C14:D14"/>
    <mergeCell ref="C18:D1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keisan</vt:lpstr>
      <vt:lpstr>予定額計算</vt:lpstr>
      <vt:lpstr>keisan!Print_Area</vt:lpstr>
      <vt:lpstr>予定額計算!Print_Area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komatsubara</dc:creator>
  <cp:lastModifiedBy>小松原敦</cp:lastModifiedBy>
  <cp:lastPrinted>2020-01-12T06:49:52Z</cp:lastPrinted>
  <dcterms:created xsi:type="dcterms:W3CDTF">2017-08-25T06:25:43Z</dcterms:created>
  <dcterms:modified xsi:type="dcterms:W3CDTF">2020-11-20T05:55:49Z</dcterms:modified>
</cp:coreProperties>
</file>